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50" i="1" l="1"/>
  <c r="E49" i="1" l="1"/>
  <c r="E48" i="1"/>
  <c r="E14" i="1"/>
  <c r="E34" i="1"/>
  <c r="E35" i="1"/>
  <c r="D29" i="1"/>
  <c r="E20" i="1"/>
  <c r="D14" i="1"/>
  <c r="D6" i="1"/>
  <c r="E10" i="1"/>
  <c r="E11" i="1"/>
  <c r="F37" i="1" l="1"/>
  <c r="F29" i="1"/>
  <c r="F14" i="1"/>
  <c r="F50" i="1" s="1"/>
  <c r="E41" i="1" l="1"/>
  <c r="D37" i="1"/>
  <c r="E16" i="1"/>
  <c r="E8" i="1"/>
  <c r="E30" i="1"/>
  <c r="E42" i="1"/>
  <c r="E38" i="1"/>
  <c r="E40" i="1"/>
  <c r="E25" i="1"/>
  <c r="E24" i="1"/>
  <c r="D22" i="1"/>
  <c r="E9" i="1"/>
  <c r="E19" i="1"/>
  <c r="E22" i="1" l="1"/>
  <c r="E6" i="1"/>
  <c r="E39" i="1"/>
  <c r="E33" i="1"/>
  <c r="E37" i="1" l="1"/>
  <c r="E32" i="1"/>
  <c r="E21" i="1"/>
  <c r="E44" i="1"/>
  <c r="E47" i="1"/>
  <c r="E46" i="1" l="1"/>
  <c r="E36" i="1"/>
  <c r="E17" i="1"/>
  <c r="E18" i="1"/>
  <c r="E23" i="1"/>
  <c r="G37" i="1" l="1"/>
  <c r="G29" i="1"/>
  <c r="E31" i="1"/>
  <c r="E29" i="1" s="1"/>
  <c r="G14" i="1" l="1"/>
  <c r="E13" i="1"/>
  <c r="G6" i="1"/>
  <c r="G45" i="1" l="1"/>
  <c r="G48" i="1"/>
  <c r="E50" i="1"/>
</calcChain>
</file>

<file path=xl/sharedStrings.xml><?xml version="1.0" encoding="utf-8"?>
<sst xmlns="http://schemas.openxmlformats.org/spreadsheetml/2006/main" count="86" uniqueCount="54">
  <si>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</si>
  <si>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</si>
  <si>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</si>
  <si>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</si>
  <si>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</si>
  <si>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</si>
  <si>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</si>
  <si>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</si>
  <si>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</si>
  <si>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</si>
  <si>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Полная стоимость услуг</t>
  </si>
  <si>
    <t>руб.</t>
  </si>
  <si>
    <t>Расходы на управление МКД</t>
  </si>
  <si>
    <t>съем показаний индив.приб.учета</t>
  </si>
  <si>
    <t>Вывоз мусора</t>
  </si>
  <si>
    <t>услуги сторонней организации</t>
  </si>
  <si>
    <t>зарплата обслуж.перс с отчислен.</t>
  </si>
  <si>
    <t xml:space="preserve"> руб.</t>
  </si>
  <si>
    <t>Прибыль управляющей компании</t>
  </si>
  <si>
    <t>Содержание придомовой территории</t>
  </si>
  <si>
    <t>рудования и конструкций МКД</t>
  </si>
  <si>
    <t xml:space="preserve"> </t>
  </si>
  <si>
    <t xml:space="preserve">Факт </t>
  </si>
  <si>
    <t>Обслуживание УУТЭ</t>
  </si>
  <si>
    <t>Факт за</t>
  </si>
  <si>
    <t>План</t>
  </si>
  <si>
    <t>Тариф 2017</t>
  </si>
  <si>
    <t>ОТЧЕТ ПО СТАТЬЕ " Содержание и ремонт жилья"</t>
  </si>
  <si>
    <t>Оплата труда по уборке территории</t>
  </si>
  <si>
    <t>Обслуживание лифта,страхование,техосвид</t>
  </si>
  <si>
    <t>Оплата труда по уборке МОП</t>
  </si>
  <si>
    <t>ж.д.по ул.Закруткина 20</t>
  </si>
  <si>
    <t>Налог УСН</t>
  </si>
  <si>
    <t>утилизация ртутосодерж.ламп</t>
  </si>
  <si>
    <t>Аварийное обслуживание</t>
  </si>
  <si>
    <t>за 2018год</t>
  </si>
  <si>
    <t>2018г</t>
  </si>
  <si>
    <t>спецодеж,инвентарь</t>
  </si>
  <si>
    <t>детс. площадка:устан. песочницы,покраска элемен</t>
  </si>
  <si>
    <t>благоустройтво : покос,очиска снега, озелен.</t>
  </si>
  <si>
    <t>дезинсекция</t>
  </si>
  <si>
    <t>инвентарь, хозматер.(тряпки,моющее,перчатки</t>
  </si>
  <si>
    <t>Техобсл газопровод ВД,чистка венканалов</t>
  </si>
  <si>
    <t xml:space="preserve">подготовка к отоп.сезон </t>
  </si>
  <si>
    <t>замена откачивающего насоса ТП</t>
  </si>
  <si>
    <t>ремонт станции ГВС (замена труб,кранов,сгонов )</t>
  </si>
  <si>
    <t>Ремонт,наладка насосного оборудования</t>
  </si>
  <si>
    <t>замена эл.счетчика ОД,трансформаторов тока</t>
  </si>
  <si>
    <t>гсм2575,81,бумага канц-3663 эл.отчет-546,катридж1736</t>
  </si>
  <si>
    <t>услуги ркц,паспортиста-175617, ккм-8700</t>
  </si>
  <si>
    <t>юридич услуги-5000 почт-903,21,техпод.1С 3830</t>
  </si>
  <si>
    <t>ус банк 3712  аренда оф.14006 ,сайтУК, ГИС-12848</t>
  </si>
  <si>
    <t>зарпл.перс.218155,отпуск. резерв- 40031</t>
  </si>
  <si>
    <t>Косметический ремонт холлов 1-х этажей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</si>
</sst>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i/>
      <sz val="9"/>
      <name val="Arial Cyr"/>
      <charset val="204"/>
    </font>
    <font>
      <sz val="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5" fillId="0" borderId="1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6" fillId="0" borderId="6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0" fontId="5" fillId="0" borderId="5" xfId="0" applyFont="1" applyBorder="1"/>
    <xf numFmtId="2" fontId="4" fillId="0" borderId="5" xfId="0" applyNumberFormat="1" applyFont="1" applyBorder="1"/>
    <xf numFmtId="0" fontId="4" fillId="0" borderId="13" xfId="0" applyFont="1" applyBorder="1"/>
    <xf numFmtId="2" fontId="5" fillId="0" borderId="2" xfId="0" applyNumberFormat="1" applyFont="1" applyBorder="1"/>
    <xf numFmtId="0" fontId="7" fillId="0" borderId="7" xfId="0" applyFont="1" applyBorder="1"/>
    <xf numFmtId="0" fontId="7" fillId="0" borderId="3" xfId="0" applyFont="1" applyBorder="1"/>
    <xf numFmtId="2" fontId="0" fillId="0" borderId="3" xfId="0" applyNumberFormat="1" applyFont="1" applyBorder="1"/>
    <xf numFmtId="0" fontId="1" fillId="0" borderId="6" xfId="0" applyFont="1" applyBorder="1"/>
    <xf numFmtId="2" fontId="1" fillId="0" borderId="6" xfId="0" applyNumberFormat="1" applyFont="1" applyBorder="1"/>
    <xf numFmtId="0" fontId="8" fillId="0" borderId="0" xfId="0" applyFont="1"/>
    <xf numFmtId="0" fontId="1" fillId="0" borderId="8" xfId="0" applyFont="1" applyBorder="1"/>
    <xf numFmtId="0" fontId="5" fillId="0" borderId="0" xfId="0" applyFont="1" applyBorder="1"/>
    <xf numFmtId="0" fontId="5" fillId="0" borderId="14" xfId="0" applyFont="1" applyBorder="1"/>
    <xf numFmtId="0" fontId="0" fillId="0" borderId="15" xfId="0" applyBorder="1"/>
    <xf numFmtId="0" fontId="0" fillId="0" borderId="16" xfId="0" applyBorder="1"/>
    <xf numFmtId="0" fontId="4" fillId="0" borderId="11" xfId="0" applyFont="1" applyBorder="1"/>
    <xf numFmtId="2" fontId="5" fillId="0" borderId="1" xfId="0" applyNumberFormat="1" applyFont="1" applyBorder="1"/>
    <xf numFmtId="0" fontId="6" fillId="0" borderId="5" xfId="0" applyFont="1" applyBorder="1"/>
    <xf numFmtId="0" fontId="4" fillId="2" borderId="5" xfId="0" applyFont="1" applyFill="1" applyBorder="1"/>
    <xf numFmtId="0" fontId="6" fillId="2" borderId="6" xfId="0" applyFont="1" applyFill="1" applyBorder="1"/>
    <xf numFmtId="2" fontId="4" fillId="2" borderId="6" xfId="0" applyNumberFormat="1" applyFont="1" applyFill="1" applyBorder="1"/>
    <xf numFmtId="0" fontId="4" fillId="2" borderId="6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topLeftCell="A32" zoomScaleNormal="100" workbookViewId="0">
      <selection activeCell="E49" sqref="E49"/>
    </sheetView>
  </sheetViews>
  <sheetFormatPr defaultRowHeight="13.2" x14ac:dyDescent="0.25"/>
  <cols>
    <col min="1" max="1" width="5.88671875" customWidth="1"/>
    <col min="2" max="2" width="47.77734375" customWidth="1"/>
    <col min="3" max="3" width="11.21875" customWidth="1"/>
    <col min="4" max="4" width="13" customWidth="1"/>
    <col min="5" max="5" width="12.88671875" customWidth="1"/>
    <col min="6" max="6" width="13.88671875" customWidth="1"/>
    <col min="7" max="7" width="10.6640625" hidden="1" customWidth="1"/>
    <col min="8" max="8" width="12" hidden="1" customWidth="1"/>
    <col min="10" max="10" width="15.5546875" customWidth="1"/>
  </cols>
  <sheetData>
    <row r="1" spans="1:8" ht="15" x14ac:dyDescent="0.25">
      <c r="A1" s="29"/>
      <c r="B1" s="29" t="s">
        <v>27</v>
      </c>
      <c r="C1" s="29"/>
      <c r="D1" s="29" t="s">
        <v>21</v>
      </c>
      <c r="E1" s="2" t="s">
        <v>35</v>
      </c>
      <c r="G1" s="2"/>
      <c r="H1" s="7"/>
    </row>
    <row r="2" spans="1:8" ht="15" x14ac:dyDescent="0.25">
      <c r="A2" s="1"/>
      <c r="B2" s="2" t="s">
        <v>31</v>
      </c>
      <c r="C2" s="2"/>
      <c r="E2" s="2"/>
      <c r="F2" s="2"/>
      <c r="G2" s="2"/>
      <c r="H2" s="7"/>
    </row>
    <row r="3" spans="1:8" ht="15.6" thickBot="1" x14ac:dyDescent="0.3">
      <c r="A3" s="1"/>
      <c r="B3" s="1"/>
      <c r="D3" s="1"/>
      <c r="E3" s="52">
        <v>3599.53</v>
      </c>
      <c r="F3" s="1"/>
      <c r="G3" s="1">
        <v>9318.4</v>
      </c>
    </row>
    <row r="4" spans="1:8" ht="13.8" x14ac:dyDescent="0.25">
      <c r="A4" s="9" t="s">
        <v>0</v>
      </c>
      <c r="B4" s="3" t="s">
        <v>2</v>
      </c>
      <c r="C4" s="9" t="s">
        <v>4</v>
      </c>
      <c r="D4" s="35" t="s">
        <v>24</v>
      </c>
      <c r="E4" s="35" t="s">
        <v>22</v>
      </c>
      <c r="F4" s="35" t="s">
        <v>25</v>
      </c>
      <c r="G4" s="35" t="s">
        <v>26</v>
      </c>
      <c r="H4" s="35"/>
    </row>
    <row r="5" spans="1:8" ht="23.25" customHeight="1" thickBot="1" x14ac:dyDescent="0.3">
      <c r="A5" s="4"/>
      <c r="B5" s="8"/>
      <c r="C5" s="10" t="s">
        <v>3</v>
      </c>
      <c r="D5" s="34" t="s">
        <v>36</v>
      </c>
      <c r="E5" s="34" t="s">
        <v>1</v>
      </c>
      <c r="F5" s="34" t="s">
        <v>1</v>
      </c>
      <c r="G5" s="34" t="s">
        <v>1</v>
      </c>
      <c r="H5" s="34"/>
    </row>
    <row r="6" spans="1:8" x14ac:dyDescent="0.25">
      <c r="A6" s="15">
        <v>1</v>
      </c>
      <c r="B6" s="16" t="s">
        <v>19</v>
      </c>
      <c r="C6" s="24" t="s">
        <v>9</v>
      </c>
      <c r="D6" s="16">
        <f>D8+D9+D12+D13+D10+D11</f>
        <v>107792.04</v>
      </c>
      <c r="E6" s="36">
        <f>E8+E9+E12+E13+E10+E11</f>
        <v>2.3582228541660744</v>
      </c>
      <c r="F6" s="16">
        <v>1.55</v>
      </c>
      <c r="G6" s="36">
        <f>G8+G9+G12+G13</f>
        <v>2.0100000000000002</v>
      </c>
      <c r="H6" s="16"/>
    </row>
    <row r="7" spans="1:8" ht="10.8" customHeight="1" thickBot="1" x14ac:dyDescent="0.3">
      <c r="A7" s="17"/>
      <c r="B7" s="18"/>
      <c r="C7" s="25"/>
      <c r="D7" s="18"/>
      <c r="E7" s="38"/>
      <c r="F7" s="18"/>
      <c r="G7" s="18"/>
      <c r="H7" s="18"/>
    </row>
    <row r="8" spans="1:8" ht="18" customHeight="1" x14ac:dyDescent="0.25">
      <c r="A8" s="12"/>
      <c r="B8" s="13" t="s">
        <v>28</v>
      </c>
      <c r="C8" s="14" t="s">
        <v>9</v>
      </c>
      <c r="D8" s="13">
        <v>77091.47</v>
      </c>
      <c r="E8" s="37">
        <f>D8/E3/13</f>
        <v>1.647468718672459</v>
      </c>
      <c r="F8" s="13">
        <v>1.43</v>
      </c>
      <c r="G8" s="13">
        <v>1.82</v>
      </c>
      <c r="H8" s="13"/>
    </row>
    <row r="9" spans="1:8" ht="18" customHeight="1" x14ac:dyDescent="0.25">
      <c r="A9" s="12"/>
      <c r="B9" s="13" t="s">
        <v>39</v>
      </c>
      <c r="C9" s="14" t="s">
        <v>9</v>
      </c>
      <c r="D9" s="13">
        <v>11542.9</v>
      </c>
      <c r="E9" s="37">
        <f>D9/E3/12</f>
        <v>0.2672316478355044</v>
      </c>
      <c r="F9" s="13">
        <v>0.11</v>
      </c>
      <c r="G9" s="13">
        <v>0.05</v>
      </c>
      <c r="H9" s="13"/>
    </row>
    <row r="10" spans="1:8" ht="18" customHeight="1" x14ac:dyDescent="0.25">
      <c r="A10" s="12"/>
      <c r="B10" s="13" t="s">
        <v>38</v>
      </c>
      <c r="C10" s="14" t="s">
        <v>9</v>
      </c>
      <c r="D10" s="13">
        <v>16812</v>
      </c>
      <c r="E10" s="37">
        <f>D10/12/E3</f>
        <v>0.3892174811711529</v>
      </c>
      <c r="F10" s="13"/>
      <c r="G10" s="13"/>
      <c r="H10" s="13"/>
    </row>
    <row r="11" spans="1:8" ht="18" customHeight="1" thickBot="1" x14ac:dyDescent="0.3">
      <c r="A11" s="12"/>
      <c r="B11" s="13" t="s">
        <v>37</v>
      </c>
      <c r="C11" s="14" t="s">
        <v>9</v>
      </c>
      <c r="D11" s="13">
        <v>2345.67</v>
      </c>
      <c r="E11" s="37">
        <f>D11/12/E3</f>
        <v>5.4305006486958018E-2</v>
      </c>
      <c r="F11" s="13">
        <v>0.01</v>
      </c>
      <c r="G11" s="13"/>
      <c r="H11" s="13"/>
    </row>
    <row r="12" spans="1:8" ht="17.399999999999999" hidden="1" customHeight="1" thickBot="1" x14ac:dyDescent="0.3">
      <c r="A12" s="12"/>
      <c r="B12" s="13"/>
      <c r="C12" s="14"/>
      <c r="D12" s="13"/>
      <c r="E12" s="37"/>
      <c r="F12" s="13"/>
      <c r="G12" s="13">
        <v>0.04</v>
      </c>
      <c r="H12" s="13"/>
    </row>
    <row r="13" spans="1:8" ht="18" hidden="1" customHeight="1" thickBot="1" x14ac:dyDescent="0.3">
      <c r="A13" s="12"/>
      <c r="B13" s="13"/>
      <c r="C13" s="14" t="s">
        <v>9</v>
      </c>
      <c r="D13" s="13"/>
      <c r="E13" s="37">
        <f>D13/12/G3</f>
        <v>0</v>
      </c>
      <c r="F13" s="13"/>
      <c r="G13" s="13">
        <v>0.1</v>
      </c>
      <c r="H13" s="13"/>
    </row>
    <row r="14" spans="1:8" x14ac:dyDescent="0.25">
      <c r="A14" s="16">
        <v>2</v>
      </c>
      <c r="B14" s="16" t="s">
        <v>6</v>
      </c>
      <c r="C14" s="23" t="s">
        <v>9</v>
      </c>
      <c r="D14" s="16">
        <f>D16+D17+D18+D19+D21+D20</f>
        <v>143884.88</v>
      </c>
      <c r="E14" s="36">
        <f>E16+E17+E18+E19+E20</f>
        <v>3.0468305843790136</v>
      </c>
      <c r="F14" s="16">
        <f>F16+F17+F18+F19+F21</f>
        <v>2.02</v>
      </c>
      <c r="G14" s="16">
        <f>G16+G17+G18+G19</f>
        <v>3.8899999999999997</v>
      </c>
      <c r="H14" s="16"/>
    </row>
    <row r="15" spans="1:8" ht="15" customHeight="1" thickBot="1" x14ac:dyDescent="0.3">
      <c r="A15" s="18"/>
      <c r="B15" s="18" t="s">
        <v>5</v>
      </c>
      <c r="C15" s="26"/>
      <c r="D15" s="18"/>
      <c r="E15" s="38"/>
      <c r="F15" s="18"/>
      <c r="G15" s="18"/>
      <c r="H15" s="18"/>
    </row>
    <row r="16" spans="1:8" ht="20.25" customHeight="1" x14ac:dyDescent="0.25">
      <c r="A16" s="6"/>
      <c r="B16" s="13" t="s">
        <v>30</v>
      </c>
      <c r="C16" s="13" t="s">
        <v>11</v>
      </c>
      <c r="D16" s="13">
        <v>72155.86</v>
      </c>
      <c r="E16" s="37">
        <f>D16/E3/13</f>
        <v>1.5419931961202626</v>
      </c>
      <c r="F16" s="13">
        <v>1.28</v>
      </c>
      <c r="G16" s="13">
        <v>2.5299999999999998</v>
      </c>
      <c r="H16" s="13"/>
    </row>
    <row r="17" spans="1:8" ht="20.25" customHeight="1" x14ac:dyDescent="0.25">
      <c r="A17" s="6"/>
      <c r="B17" s="13" t="s">
        <v>41</v>
      </c>
      <c r="C17" s="13" t="s">
        <v>11</v>
      </c>
      <c r="D17" s="13">
        <v>3934.98</v>
      </c>
      <c r="E17" s="37">
        <f>D17/E3/12</f>
        <v>9.1099393531933318E-2</v>
      </c>
      <c r="F17" s="13">
        <v>0.17</v>
      </c>
      <c r="G17" s="13">
        <v>0.1</v>
      </c>
      <c r="H17" s="13"/>
    </row>
    <row r="18" spans="1:8" ht="20.25" customHeight="1" x14ac:dyDescent="0.25">
      <c r="A18" s="6"/>
      <c r="B18" s="13" t="s">
        <v>40</v>
      </c>
      <c r="C18" s="13" t="s">
        <v>11</v>
      </c>
      <c r="D18" s="13">
        <v>300</v>
      </c>
      <c r="E18" s="37">
        <f>D18/E3/12</f>
        <v>6.9453511986287096E-3</v>
      </c>
      <c r="F18" s="13">
        <v>0.01</v>
      </c>
      <c r="G18" s="13">
        <v>0.06</v>
      </c>
      <c r="H18" s="13"/>
    </row>
    <row r="19" spans="1:8" ht="20.25" customHeight="1" x14ac:dyDescent="0.25">
      <c r="A19" s="6"/>
      <c r="B19" s="13" t="s">
        <v>13</v>
      </c>
      <c r="C19" s="13" t="s">
        <v>11</v>
      </c>
      <c r="D19" s="13">
        <v>29000</v>
      </c>
      <c r="E19" s="37">
        <f>D19/4687/12</f>
        <v>0.51561055401465039</v>
      </c>
      <c r="F19" s="13">
        <v>0.56000000000000005</v>
      </c>
      <c r="G19" s="13">
        <v>1.2</v>
      </c>
      <c r="H19" s="13"/>
    </row>
    <row r="20" spans="1:8" ht="19.2" customHeight="1" thickBot="1" x14ac:dyDescent="0.3">
      <c r="A20" s="6"/>
      <c r="B20" s="13" t="s">
        <v>47</v>
      </c>
      <c r="C20" s="13" t="s">
        <v>9</v>
      </c>
      <c r="D20" s="13">
        <v>38494.04</v>
      </c>
      <c r="E20" s="37">
        <f>D20/12/E3</f>
        <v>0.89118208951353828</v>
      </c>
      <c r="F20" s="13"/>
      <c r="G20" s="13"/>
      <c r="H20" s="13"/>
    </row>
    <row r="21" spans="1:8" ht="0.6" hidden="1" customHeight="1" thickBot="1" x14ac:dyDescent="0.3">
      <c r="A21" s="10"/>
      <c r="B21" s="19"/>
      <c r="C21" s="19" t="s">
        <v>11</v>
      </c>
      <c r="D21" s="19"/>
      <c r="E21" s="46">
        <f>D21/E3/12</f>
        <v>0</v>
      </c>
      <c r="F21" s="19"/>
      <c r="G21" s="19"/>
      <c r="H21" s="19"/>
    </row>
    <row r="22" spans="1:8" ht="25.8" customHeight="1" thickBot="1" x14ac:dyDescent="0.3">
      <c r="A22" s="31">
        <v>3</v>
      </c>
      <c r="B22" s="11" t="s">
        <v>14</v>
      </c>
      <c r="C22" s="32" t="s">
        <v>9</v>
      </c>
      <c r="D22" s="11">
        <f>D25+D24</f>
        <v>34300.199999999997</v>
      </c>
      <c r="E22" s="40">
        <f>E24+E25</f>
        <v>0.79408978394401486</v>
      </c>
      <c r="F22" s="11">
        <v>2.0099999999999998</v>
      </c>
      <c r="G22" s="11">
        <v>2.73</v>
      </c>
      <c r="H22" s="11"/>
    </row>
    <row r="23" spans="1:8" ht="0.6" customHeight="1" x14ac:dyDescent="0.25">
      <c r="A23" s="21"/>
      <c r="B23" s="13"/>
      <c r="C23" s="28" t="s">
        <v>11</v>
      </c>
      <c r="D23" s="33"/>
      <c r="E23" s="41">
        <f>D23/E3/12</f>
        <v>0</v>
      </c>
      <c r="F23" s="20"/>
      <c r="G23" s="20"/>
      <c r="H23" s="20"/>
    </row>
    <row r="24" spans="1:8" ht="16.8" customHeight="1" x14ac:dyDescent="0.25">
      <c r="A24" s="21"/>
      <c r="B24" s="13" t="s">
        <v>33</v>
      </c>
      <c r="C24" s="28" t="s">
        <v>9</v>
      </c>
      <c r="D24" s="33">
        <v>1500</v>
      </c>
      <c r="E24" s="49">
        <f>D24/12/E3</f>
        <v>3.4726755993143545E-2</v>
      </c>
      <c r="F24" s="20"/>
      <c r="G24" s="20"/>
      <c r="H24" s="20"/>
    </row>
    <row r="25" spans="1:8" ht="29.4" customHeight="1" thickBot="1" x14ac:dyDescent="0.3">
      <c r="A25" s="21"/>
      <c r="B25" s="19" t="s">
        <v>15</v>
      </c>
      <c r="C25" s="28" t="s">
        <v>11</v>
      </c>
      <c r="D25" s="13">
        <v>32800.199999999997</v>
      </c>
      <c r="E25" s="37">
        <f>D25/E3/12</f>
        <v>0.75936302795087129</v>
      </c>
      <c r="F25" s="13"/>
      <c r="G25" s="13">
        <v>2.2000000000000002</v>
      </c>
      <c r="H25" s="13"/>
    </row>
    <row r="26" spans="1:8" ht="0.6" customHeight="1" thickBot="1" x14ac:dyDescent="0.3">
      <c r="A26" s="12"/>
      <c r="B26" s="13"/>
      <c r="C26" s="28" t="s">
        <v>9</v>
      </c>
      <c r="D26" s="13"/>
      <c r="E26" s="37"/>
      <c r="F26" s="13"/>
      <c r="G26" s="13">
        <v>0.12</v>
      </c>
      <c r="H26" s="13"/>
    </row>
    <row r="27" spans="1:8" x14ac:dyDescent="0.25">
      <c r="A27" s="16">
        <v>4</v>
      </c>
      <c r="B27" s="20" t="s">
        <v>7</v>
      </c>
      <c r="C27" s="23" t="s">
        <v>9</v>
      </c>
      <c r="D27" s="16"/>
      <c r="E27" s="36"/>
      <c r="F27" s="16"/>
      <c r="G27" s="16"/>
      <c r="H27" s="16"/>
    </row>
    <row r="28" spans="1:8" x14ac:dyDescent="0.25">
      <c r="A28" s="20"/>
      <c r="B28" s="20" t="s">
        <v>8</v>
      </c>
      <c r="C28" s="22"/>
      <c r="D28" s="20"/>
      <c r="E28" s="41"/>
      <c r="F28" s="20"/>
      <c r="G28" s="20"/>
      <c r="H28" s="20"/>
    </row>
    <row r="29" spans="1:8" ht="13.8" thickBot="1" x14ac:dyDescent="0.3">
      <c r="A29" s="20"/>
      <c r="B29" s="18" t="s">
        <v>20</v>
      </c>
      <c r="C29" s="22"/>
      <c r="D29" s="18">
        <f>D30+D31+D32+D36+D33</f>
        <v>195470.07</v>
      </c>
      <c r="E29" s="38">
        <f>E30+E31+E32+E33+E36</f>
        <v>4.3788435840662103</v>
      </c>
      <c r="F29" s="18">
        <f>F30+F32+F33+F36</f>
        <v>3.4899999999999998</v>
      </c>
      <c r="G29" s="18">
        <f>G30+G31+G32+G36</f>
        <v>3.18</v>
      </c>
      <c r="H29" s="18"/>
    </row>
    <row r="30" spans="1:8" ht="14.4" customHeight="1" x14ac:dyDescent="0.25">
      <c r="A30" s="56"/>
      <c r="B30" s="27" t="s">
        <v>16</v>
      </c>
      <c r="C30" s="55" t="s">
        <v>11</v>
      </c>
      <c r="D30" s="27">
        <v>82273.41</v>
      </c>
      <c r="E30" s="59">
        <f>D30/E3/13</f>
        <v>1.7582083900269887</v>
      </c>
      <c r="F30" s="27">
        <v>1.79</v>
      </c>
      <c r="G30" s="14">
        <v>2.08</v>
      </c>
      <c r="H30" s="13"/>
    </row>
    <row r="31" spans="1:8" ht="0.6" customHeight="1" x14ac:dyDescent="0.25">
      <c r="A31" s="57"/>
      <c r="B31" s="5"/>
      <c r="C31" s="54" t="s">
        <v>11</v>
      </c>
      <c r="D31" s="6"/>
      <c r="E31" s="42">
        <f>D31/12/G3</f>
        <v>0</v>
      </c>
      <c r="F31" s="6"/>
      <c r="G31" s="53">
        <v>0.5</v>
      </c>
      <c r="H31" s="6"/>
    </row>
    <row r="32" spans="1:8" ht="16.2" customHeight="1" x14ac:dyDescent="0.25">
      <c r="A32" s="57"/>
      <c r="B32" s="5" t="s">
        <v>43</v>
      </c>
      <c r="C32" s="54" t="s">
        <v>11</v>
      </c>
      <c r="D32" s="6">
        <v>51585</v>
      </c>
      <c r="E32" s="42">
        <f>D32/E3/12</f>
        <v>1.1942531386042066</v>
      </c>
      <c r="F32" s="6">
        <v>1.4</v>
      </c>
      <c r="G32" s="53">
        <v>0.5</v>
      </c>
      <c r="H32" s="6"/>
    </row>
    <row r="33" spans="1:8" ht="13.2" customHeight="1" x14ac:dyDescent="0.25">
      <c r="A33" s="57"/>
      <c r="B33" s="5" t="s">
        <v>45</v>
      </c>
      <c r="C33" s="54" t="s">
        <v>9</v>
      </c>
      <c r="D33" s="6">
        <v>33412.660000000003</v>
      </c>
      <c r="E33" s="42">
        <f>D33/E3/12</f>
        <v>0.77354219393457857</v>
      </c>
      <c r="F33" s="6">
        <v>0.3</v>
      </c>
      <c r="G33" s="53"/>
      <c r="H33" s="6"/>
    </row>
    <row r="34" spans="1:8" ht="16.8" customHeight="1" x14ac:dyDescent="0.25">
      <c r="A34" s="57"/>
      <c r="B34" s="5" t="s">
        <v>44</v>
      </c>
      <c r="C34" s="54"/>
      <c r="D34" s="6">
        <v>21624.27</v>
      </c>
      <c r="E34" s="42">
        <f>D34/12/E3</f>
        <v>0.50062716521323614</v>
      </c>
      <c r="F34" s="6"/>
      <c r="G34" s="53"/>
      <c r="H34" s="6"/>
    </row>
    <row r="35" spans="1:8" ht="21" customHeight="1" x14ac:dyDescent="0.25">
      <c r="A35" s="57"/>
      <c r="B35" s="5" t="s">
        <v>46</v>
      </c>
      <c r="C35" s="54" t="s">
        <v>17</v>
      </c>
      <c r="D35" s="6">
        <v>8000</v>
      </c>
      <c r="E35" s="42">
        <f>D35/E3/12</f>
        <v>0.18520936529676557</v>
      </c>
      <c r="F35" s="6"/>
      <c r="G35" s="53">
        <v>0.1</v>
      </c>
      <c r="H35" s="6"/>
    </row>
    <row r="36" spans="1:8" ht="21" customHeight="1" thickBot="1" x14ac:dyDescent="0.3">
      <c r="A36" s="57"/>
      <c r="B36" s="5" t="s">
        <v>53</v>
      </c>
      <c r="C36" s="54" t="s">
        <v>17</v>
      </c>
      <c r="D36" s="6">
        <v>28199</v>
      </c>
      <c r="E36" s="42">
        <f>D36/E3/12</f>
        <v>0.6528398615004366</v>
      </c>
      <c r="F36" s="6"/>
      <c r="G36" s="53">
        <v>0.1</v>
      </c>
      <c r="H36" s="6"/>
    </row>
    <row r="37" spans="1:8" ht="23.4" customHeight="1" thickBot="1" x14ac:dyDescent="0.3">
      <c r="A37" s="31">
        <v>5</v>
      </c>
      <c r="B37" s="11" t="s">
        <v>12</v>
      </c>
      <c r="C37" s="60" t="s">
        <v>9</v>
      </c>
      <c r="D37" s="11">
        <f>D38+D42+D39+D40+D41</f>
        <v>491321.02</v>
      </c>
      <c r="E37" s="40">
        <f>E38+E39+E42</f>
        <v>10.164065579217002</v>
      </c>
      <c r="F37" s="11">
        <f>F38+F39+F40+F41+F42</f>
        <v>9.58</v>
      </c>
      <c r="G37" s="58">
        <f>G38+G39+G42</f>
        <v>6.87</v>
      </c>
      <c r="H37" s="16"/>
    </row>
    <row r="38" spans="1:8" ht="22.2" customHeight="1" x14ac:dyDescent="0.25">
      <c r="A38" s="5"/>
      <c r="B38" s="47" t="s">
        <v>52</v>
      </c>
      <c r="C38" s="13" t="s">
        <v>11</v>
      </c>
      <c r="D38" s="6">
        <v>258186</v>
      </c>
      <c r="E38" s="42">
        <f>D38/E3/13</f>
        <v>5.5175152140589301</v>
      </c>
      <c r="F38" s="6">
        <v>5.64</v>
      </c>
      <c r="G38" s="9">
        <v>3</v>
      </c>
      <c r="H38" s="9"/>
    </row>
    <row r="39" spans="1:8" ht="22.2" customHeight="1" x14ac:dyDescent="0.25">
      <c r="A39" s="5"/>
      <c r="B39" s="47" t="s">
        <v>51</v>
      </c>
      <c r="C39" s="13"/>
      <c r="D39" s="6">
        <v>30566</v>
      </c>
      <c r="E39" s="42">
        <f>D39/E3/12</f>
        <v>0.70763868245761719</v>
      </c>
      <c r="F39" s="6"/>
      <c r="G39" s="6">
        <v>1.2</v>
      </c>
      <c r="H39" s="6"/>
    </row>
    <row r="40" spans="1:8" ht="22.2" customHeight="1" x14ac:dyDescent="0.25">
      <c r="A40" s="5"/>
      <c r="B40" s="47" t="s">
        <v>48</v>
      </c>
      <c r="C40" s="13"/>
      <c r="D40" s="6">
        <v>8518.81</v>
      </c>
      <c r="E40" s="42">
        <f>D40/12/E3</f>
        <v>0.19722042414796742</v>
      </c>
      <c r="F40" s="6"/>
      <c r="G40" s="6"/>
      <c r="H40" s="6"/>
    </row>
    <row r="41" spans="1:8" ht="22.2" customHeight="1" x14ac:dyDescent="0.25">
      <c r="A41" s="5"/>
      <c r="B41" s="47" t="s">
        <v>50</v>
      </c>
      <c r="C41" s="13"/>
      <c r="D41" s="6">
        <v>9733.2099999999991</v>
      </c>
      <c r="E41" s="42">
        <f>D41/E3/12</f>
        <v>0.22533520580001645</v>
      </c>
      <c r="F41" s="6"/>
      <c r="G41" s="6"/>
      <c r="H41" s="6"/>
    </row>
    <row r="42" spans="1:8" ht="18.600000000000001" customHeight="1" thickBot="1" x14ac:dyDescent="0.3">
      <c r="A42" s="5"/>
      <c r="B42" s="48" t="s">
        <v>49</v>
      </c>
      <c r="C42" s="13"/>
      <c r="D42" s="6">
        <v>184317</v>
      </c>
      <c r="E42" s="42">
        <f>D42/E3/13</f>
        <v>3.9389116827004549</v>
      </c>
      <c r="F42" s="6">
        <v>3.94</v>
      </c>
      <c r="G42" s="6">
        <v>2.67</v>
      </c>
      <c r="H42" s="6"/>
    </row>
    <row r="43" spans="1:8" ht="18.600000000000001" customHeight="1" thickBot="1" x14ac:dyDescent="0.3">
      <c r="A43" s="11">
        <v>6</v>
      </c>
      <c r="B43" s="11" t="s">
        <v>34</v>
      </c>
      <c r="C43" s="30" t="s">
        <v>9</v>
      </c>
      <c r="D43" s="50"/>
      <c r="E43" s="51"/>
      <c r="F43" s="11">
        <v>0.1</v>
      </c>
      <c r="G43" s="50"/>
      <c r="H43" s="50"/>
    </row>
    <row r="44" spans="1:8" ht="24" customHeight="1" thickBot="1" x14ac:dyDescent="0.3">
      <c r="A44" s="11">
        <v>7</v>
      </c>
      <c r="B44" s="11" t="s">
        <v>29</v>
      </c>
      <c r="C44" s="11" t="s">
        <v>9</v>
      </c>
      <c r="D44" s="11">
        <v>120919.85</v>
      </c>
      <c r="E44" s="40">
        <f>D44/E3/12</f>
        <v>2.7994360837850127</v>
      </c>
      <c r="F44" s="11">
        <v>2.0699999999999998</v>
      </c>
      <c r="G44" s="11">
        <v>3.63</v>
      </c>
      <c r="H44" s="11"/>
    </row>
    <row r="45" spans="1:8" ht="26.4" hidden="1" customHeight="1" thickBot="1" x14ac:dyDescent="0.3">
      <c r="A45" s="11"/>
      <c r="B45" s="11"/>
      <c r="C45" s="30"/>
      <c r="D45" s="11"/>
      <c r="E45" s="40"/>
      <c r="F45" s="11"/>
      <c r="G45" s="11">
        <f>G6+G14+G22+G29+G37+G44</f>
        <v>22.31</v>
      </c>
      <c r="H45" s="11"/>
    </row>
    <row r="46" spans="1:8" ht="16.2" customHeight="1" thickBot="1" x14ac:dyDescent="0.3">
      <c r="A46" s="31">
        <v>8</v>
      </c>
      <c r="B46" s="20" t="s">
        <v>23</v>
      </c>
      <c r="C46" s="43"/>
      <c r="D46" s="11">
        <v>21200</v>
      </c>
      <c r="E46" s="44">
        <f>D46/E3/12</f>
        <v>0.49080481803642884</v>
      </c>
      <c r="F46" s="11">
        <v>0.62</v>
      </c>
      <c r="G46" s="45">
        <v>0.3</v>
      </c>
      <c r="H46" s="11"/>
    </row>
    <row r="47" spans="1:8" ht="13.8" thickBot="1" x14ac:dyDescent="0.3">
      <c r="A47" s="11">
        <v>9</v>
      </c>
      <c r="B47" s="11" t="s">
        <v>42</v>
      </c>
      <c r="C47" s="32" t="s">
        <v>9</v>
      </c>
      <c r="D47" s="30">
        <v>3072</v>
      </c>
      <c r="E47" s="39">
        <f>D47/E3/12</f>
        <v>7.1120396273957984E-2</v>
      </c>
      <c r="F47" s="30">
        <v>0.7</v>
      </c>
      <c r="G47" s="30">
        <v>0.43</v>
      </c>
      <c r="H47" s="30"/>
    </row>
    <row r="48" spans="1:8" ht="22.5" customHeight="1" thickBot="1" x14ac:dyDescent="0.3">
      <c r="A48" s="11">
        <v>10</v>
      </c>
      <c r="B48" s="11" t="s">
        <v>18</v>
      </c>
      <c r="C48" s="30" t="s">
        <v>11</v>
      </c>
      <c r="D48" s="11">
        <v>12958</v>
      </c>
      <c r="E48" s="40">
        <f>D48/12/E3</f>
        <v>0.29999286943943604</v>
      </c>
      <c r="F48" s="11">
        <v>0.3</v>
      </c>
      <c r="G48" s="40">
        <f>G6+G14+G22+G29+G37+G44+G46+G47</f>
        <v>23.04</v>
      </c>
      <c r="H48" s="11"/>
    </row>
    <row r="49" spans="1:8" ht="21" customHeight="1" thickBot="1" x14ac:dyDescent="0.3">
      <c r="A49" s="18">
        <v>11</v>
      </c>
      <c r="B49" s="18" t="s">
        <v>32</v>
      </c>
      <c r="C49" s="26" t="s">
        <v>9</v>
      </c>
      <c r="D49" s="18">
        <v>29300</v>
      </c>
      <c r="E49" s="38">
        <f>D49/12/E3</f>
        <v>0.67832930039940387</v>
      </c>
      <c r="F49" s="18">
        <v>0.68</v>
      </c>
      <c r="G49" s="18">
        <v>0.68</v>
      </c>
      <c r="H49" s="18"/>
    </row>
    <row r="50" spans="1:8" ht="21" customHeight="1" thickBot="1" x14ac:dyDescent="0.3">
      <c r="A50" s="11">
        <v>12</v>
      </c>
      <c r="B50" s="61" t="s">
        <v>10</v>
      </c>
      <c r="C50" s="62" t="s">
        <v>11</v>
      </c>
      <c r="D50" s="64">
        <f>SUM(D6,D14,D22,D29,D37,D44,D46,D47,D48,D49)</f>
        <v>1160218.06</v>
      </c>
      <c r="E50" s="63">
        <f>E6+E14+E22+E29+E37+E44+E45+E46+E47+E48</f>
        <v>24.403406553307153</v>
      </c>
      <c r="F50" s="64">
        <f>F6+F14+F22+F29+F37+F44+F45+F46+F47+F48+F43+F49</f>
        <v>23.12</v>
      </c>
      <c r="G50" s="11">
        <v>0.3</v>
      </c>
      <c r="H50" s="11"/>
    </row>
  </sheetData>
  <phoneticPr fontId="0" type="noConversion"/>
  <pageMargins left="0.25" right="0.25" top="0.75" bottom="0.75" header="0.3" footer="0.3"/>
  <pageSetup paperSize="9" scale="96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worker</cp:lastModifiedBy>
  <cp:lastPrinted>2019-02-01T12:58:58Z</cp:lastPrinted>
  <dcterms:created xsi:type="dcterms:W3CDTF">2011-07-12T11:42:04Z</dcterms:created>
  <dcterms:modified xsi:type="dcterms:W3CDTF">2019-05-29T08:22:00Z</dcterms:modified>
</cp:coreProperties>
</file>